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70" windowHeight="7995" activeTab="0"/>
  </bookViews>
  <sheets>
    <sheet name="Смета 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<sst xmlns="http://schemas.openxmlformats.org/spreadsheetml/2006/main" count="82" uniqueCount="82">
  <si>
    <t>всего</t>
  </si>
  <si>
    <t>№ п/п</t>
  </si>
  <si>
    <t>Наименование статей затрат</t>
  </si>
  <si>
    <t>Обслуживание электрохозяйства (всего)</t>
  </si>
  <si>
    <t>Оплата 3-х симок на АСКУЭ</t>
  </si>
  <si>
    <t>Разборка водопровода</t>
  </si>
  <si>
    <t>Ямочный ремонт дорог с материалами</t>
  </si>
  <si>
    <t>Зимняя расчистка дорог</t>
  </si>
  <si>
    <t>Копировальные работы</t>
  </si>
  <si>
    <t>Прочие непредвиденные расходы</t>
  </si>
  <si>
    <t xml:space="preserve">Транспортные расходы на топливо </t>
  </si>
  <si>
    <t>Расходы на мобильную связь и СМС-ки</t>
  </si>
  <si>
    <t>Юридические услуги</t>
  </si>
  <si>
    <t>Почтовые услуги</t>
  </si>
  <si>
    <t>Премиальный фонд</t>
  </si>
  <si>
    <t>Итого:</t>
  </si>
  <si>
    <t xml:space="preserve">№ п/п </t>
  </si>
  <si>
    <t>налог на оплату труда</t>
  </si>
  <si>
    <t>Величина взноса</t>
  </si>
  <si>
    <t>Затраты на оплату труда (всего)</t>
  </si>
  <si>
    <t xml:space="preserve"> Эл. энергия общего пользования </t>
  </si>
  <si>
    <t>Обращение с мусором (всего)</t>
  </si>
  <si>
    <t>уборка мест накопления отходов</t>
  </si>
  <si>
    <t>Аренда помещения СНТ</t>
  </si>
  <si>
    <t xml:space="preserve">Аренда зала для проведения собраний </t>
  </si>
  <si>
    <t xml:space="preserve">Канцелярские расходы   </t>
  </si>
  <si>
    <t>Услуги банка</t>
  </si>
  <si>
    <t>Оплата труда наемных сотрудников</t>
  </si>
  <si>
    <t>должность</t>
  </si>
  <si>
    <t>з/п в месяц</t>
  </si>
  <si>
    <t>кол-во месяцев</t>
  </si>
  <si>
    <t>Председатель ТСН "Большой Корунд"</t>
  </si>
  <si>
    <t>Секретарь ТСН "Большой Корунд"</t>
  </si>
  <si>
    <t>Водоснабжение</t>
  </si>
  <si>
    <t xml:space="preserve">Освещение </t>
  </si>
  <si>
    <t xml:space="preserve">Грейдерование 3 раза в год </t>
  </si>
  <si>
    <t>стоимость услуг</t>
  </si>
  <si>
    <t>Восстановление уличного освещения</t>
  </si>
  <si>
    <t>Облуживание сети 0,4</t>
  </si>
  <si>
    <t>Ремонт сооружения правления</t>
  </si>
  <si>
    <t>Содержание дорог (всего)</t>
  </si>
  <si>
    <t xml:space="preserve">Обслуживание Сети 10КВа </t>
  </si>
  <si>
    <t>Обслуживание ТП и масляного разъединителя</t>
  </si>
  <si>
    <t>обслуживание системы АСКУЭ</t>
  </si>
  <si>
    <t xml:space="preserve">Обслуживание водопровода </t>
  </si>
  <si>
    <t>возврат долга</t>
  </si>
  <si>
    <t xml:space="preserve">Покупка расходников для оргтехники  </t>
  </si>
  <si>
    <t>Председателя садоводства</t>
  </si>
  <si>
    <t>Секретаря садоводства</t>
  </si>
  <si>
    <t>Заместителя секретаря садоводства</t>
  </si>
  <si>
    <t>Потери (15%)</t>
  </si>
  <si>
    <t>Сборка и запуск водопровода</t>
  </si>
  <si>
    <t xml:space="preserve">Текущее обслуживание и ремонт </t>
  </si>
  <si>
    <t>Замена насоса</t>
  </si>
  <si>
    <t>вывоз 1000 кубов</t>
  </si>
  <si>
    <t>Покупка бумаги, конвертов…</t>
  </si>
  <si>
    <t>Расходы на материалы, насос, сист. упр.</t>
  </si>
  <si>
    <t>зам. секретаря ТСН "Большой Корунд"</t>
  </si>
  <si>
    <t>Долги прошлых пери</t>
  </si>
  <si>
    <t>одов 23 рубля с квадратного метра участка</t>
  </si>
  <si>
    <t>е садовых участков от сети ТСН</t>
  </si>
  <si>
    <t>3 000 руб Отключени</t>
  </si>
  <si>
    <t>15 000 руб Подключе</t>
  </si>
  <si>
    <t>ние садового участка в случае вынужден-</t>
  </si>
  <si>
    <t>ного отключения</t>
  </si>
  <si>
    <t>Дополнительне платежи:</t>
  </si>
  <si>
    <t>Оборудование места накопления отходов</t>
  </si>
  <si>
    <t>Бухгалтер садоводства</t>
  </si>
  <si>
    <t>Бухгалтер ТСН "Большой Корунд"</t>
  </si>
  <si>
    <t>Выравнивание 3-х опор на Северной дороге</t>
  </si>
  <si>
    <t>Остаток на расчетном счету на 01.01.2024г:</t>
  </si>
  <si>
    <t xml:space="preserve">23 руб с квадратного </t>
  </si>
  <si>
    <t>метра площади участка с 01.07.2024</t>
  </si>
  <si>
    <t>Ремонт 15 лесной</t>
  </si>
  <si>
    <t>Расчистка части северной отводящей канавы</t>
  </si>
  <si>
    <t>Авансовый платеж за 2024г:</t>
  </si>
  <si>
    <t>ПРИХОДНО-РАСХОДНАЯ СМЕТА НА 2024 год</t>
  </si>
  <si>
    <t>22 руб. с квадратного</t>
  </si>
  <si>
    <t>метра площади участка до 01.07.2024</t>
  </si>
  <si>
    <t xml:space="preserve">Величина членского взноса:   для заплативших членские взносы до утверждения сметы 20 руб </t>
  </si>
  <si>
    <t>площади участка до 01.07.2024</t>
  </si>
  <si>
    <t xml:space="preserve">с квадратного метра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</si>
</sst>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&quot;р.&quot;"/>
    <numFmt numFmtId="166" formatCode="#,##0.00_р_."/>
    <numFmt numFmtId="167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8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4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3" fillId="0" borderId="0" xfId="0" applyFont="1" applyBorder="1" applyAlignment="1">
      <alignment horizontal="left" vertical="center" wrapText="1"/>
    </xf>
    <xf numFmtId="167" fontId="44" fillId="0" borderId="0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8" fontId="4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8" fontId="43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 wrapText="1"/>
    </xf>
    <xf numFmtId="167" fontId="44" fillId="0" borderId="15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/>
    </xf>
    <xf numFmtId="8" fontId="43" fillId="0" borderId="0" xfId="0" applyNumberFormat="1" applyFont="1" applyFill="1" applyBorder="1" applyAlignment="1">
      <alignment horizontal="center" vertical="center"/>
    </xf>
    <xf numFmtId="8" fontId="44" fillId="0" borderId="14" xfId="0" applyNumberFormat="1" applyFont="1" applyFill="1" applyBorder="1" applyAlignment="1">
      <alignment horizontal="center" vertical="center"/>
    </xf>
    <xf numFmtId="8" fontId="45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right" vertical="center"/>
    </xf>
    <xf numFmtId="0" fontId="43" fillId="0" borderId="22" xfId="0" applyFont="1" applyFill="1" applyBorder="1" applyAlignment="1">
      <alignment horizontal="right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top"/>
    </xf>
    <xf numFmtId="0" fontId="41" fillId="0" borderId="25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zoomScalePageLayoutView="0" workbookViewId="0" topLeftCell="A31">
      <selection activeCell="I48" sqref="I48"/>
    </sheetView>
  </sheetViews>
  <sheetFormatPr defaultColWidth="9.140625" defaultRowHeight="15"/>
  <cols>
    <col min="1" max="1" width="5.28125" style="0" customWidth="1"/>
    <col min="2" max="2" width="5.00390625" style="0" customWidth="1"/>
    <col min="3" max="3" width="43.28125" style="0" customWidth="1"/>
    <col min="4" max="4" width="18.28125" style="0" customWidth="1"/>
    <col min="5" max="5" width="13.00390625" style="0" customWidth="1"/>
    <col min="6" max="6" width="15.28125" style="13" customWidth="1"/>
    <col min="10" max="10" width="8.140625" style="0" customWidth="1"/>
    <col min="11" max="11" width="13.140625" style="0" customWidth="1"/>
    <col min="12" max="12" width="10.8515625" style="0" customWidth="1"/>
  </cols>
  <sheetData>
    <row r="2" spans="1:7" ht="15.75">
      <c r="A2" s="1"/>
      <c r="B2" s="41" t="s">
        <v>76</v>
      </c>
      <c r="C2" s="41"/>
      <c r="D2" s="41"/>
      <c r="E2" s="41"/>
      <c r="F2" s="41"/>
      <c r="G2" s="2"/>
    </row>
    <row r="3" spans="1:7" ht="15">
      <c r="A3" s="1"/>
      <c r="B3" s="1"/>
      <c r="C3" s="1"/>
      <c r="D3" s="1"/>
      <c r="E3" s="1"/>
      <c r="F3" s="14"/>
      <c r="G3" s="2"/>
    </row>
    <row r="4" spans="1:7" ht="15">
      <c r="A4" s="42" t="s">
        <v>16</v>
      </c>
      <c r="B4" s="43" t="s">
        <v>2</v>
      </c>
      <c r="C4" s="43"/>
      <c r="D4" s="42" t="s">
        <v>36</v>
      </c>
      <c r="E4" s="42" t="s">
        <v>17</v>
      </c>
      <c r="F4" s="42" t="s">
        <v>18</v>
      </c>
      <c r="G4" s="2"/>
    </row>
    <row r="5" spans="1:7" ht="15">
      <c r="A5" s="42"/>
      <c r="B5" s="43"/>
      <c r="C5" s="43"/>
      <c r="D5" s="42"/>
      <c r="E5" s="42"/>
      <c r="F5" s="42"/>
      <c r="G5" s="2"/>
    </row>
    <row r="6" spans="1:7" s="9" customFormat="1" ht="15.75">
      <c r="A6" s="48">
        <v>1</v>
      </c>
      <c r="B6" s="44" t="s">
        <v>19</v>
      </c>
      <c r="C6" s="44"/>
      <c r="D6" s="17">
        <f>SUM(D7:D10)</f>
        <v>738000</v>
      </c>
      <c r="E6" s="17">
        <f>SUM(E7:E10)</f>
        <v>72480</v>
      </c>
      <c r="F6" s="23">
        <f>SUM(D6:E6)</f>
        <v>810480</v>
      </c>
      <c r="G6" s="8"/>
    </row>
    <row r="7" spans="1:7" s="9" customFormat="1" ht="15">
      <c r="A7" s="49"/>
      <c r="B7" s="35"/>
      <c r="C7" s="35" t="s">
        <v>47</v>
      </c>
      <c r="D7" s="15">
        <f>F71</f>
        <v>360000</v>
      </c>
      <c r="E7" s="15"/>
      <c r="F7" s="24"/>
      <c r="G7" s="8"/>
    </row>
    <row r="8" spans="1:7" s="9" customFormat="1" ht="15">
      <c r="A8" s="49"/>
      <c r="B8" s="35"/>
      <c r="C8" s="35" t="s">
        <v>48</v>
      </c>
      <c r="D8" s="15">
        <f>F72</f>
        <v>156000</v>
      </c>
      <c r="E8" s="15">
        <f>D8*0.302</f>
        <v>47112</v>
      </c>
      <c r="F8" s="24"/>
      <c r="G8" s="8"/>
    </row>
    <row r="9" spans="1:7" s="9" customFormat="1" ht="15">
      <c r="A9" s="49"/>
      <c r="B9" s="35"/>
      <c r="C9" s="35" t="s">
        <v>49</v>
      </c>
      <c r="D9" s="15">
        <f>F73</f>
        <v>84000</v>
      </c>
      <c r="E9" s="15">
        <f>D9*0.302</f>
        <v>25368</v>
      </c>
      <c r="F9" s="24"/>
      <c r="G9" s="8"/>
    </row>
    <row r="10" spans="1:7" s="9" customFormat="1" ht="15">
      <c r="A10" s="50"/>
      <c r="B10" s="35"/>
      <c r="C10" s="35" t="s">
        <v>67</v>
      </c>
      <c r="D10" s="15">
        <f>F74</f>
        <v>138000</v>
      </c>
      <c r="E10" s="15"/>
      <c r="F10" s="24"/>
      <c r="G10" s="8"/>
    </row>
    <row r="11" spans="1:7" s="9" customFormat="1" ht="15.75">
      <c r="A11" s="45">
        <v>2</v>
      </c>
      <c r="B11" s="44" t="s">
        <v>20</v>
      </c>
      <c r="C11" s="44"/>
      <c r="D11" s="17">
        <f>SUM(D12:D14)</f>
        <v>345000</v>
      </c>
      <c r="E11" s="18"/>
      <c r="F11" s="23">
        <f>D11</f>
        <v>345000</v>
      </c>
      <c r="G11" s="8"/>
    </row>
    <row r="12" spans="1:7" s="9" customFormat="1" ht="15">
      <c r="A12" s="45"/>
      <c r="B12" s="35"/>
      <c r="C12" s="35" t="s">
        <v>33</v>
      </c>
      <c r="D12" s="15">
        <v>260000</v>
      </c>
      <c r="E12" s="15"/>
      <c r="F12" s="25"/>
      <c r="G12" s="8"/>
    </row>
    <row r="13" spans="1:7" s="9" customFormat="1" ht="15">
      <c r="A13" s="45"/>
      <c r="B13" s="35"/>
      <c r="C13" s="35" t="s">
        <v>34</v>
      </c>
      <c r="D13" s="15">
        <v>40000</v>
      </c>
      <c r="E13" s="15"/>
      <c r="F13" s="25"/>
      <c r="G13" s="8"/>
    </row>
    <row r="14" spans="1:7" s="9" customFormat="1" ht="15">
      <c r="A14" s="45"/>
      <c r="B14" s="35"/>
      <c r="C14" s="35" t="s">
        <v>50</v>
      </c>
      <c r="D14" s="15">
        <f>(D12+D13)*0.15</f>
        <v>45000</v>
      </c>
      <c r="E14" s="15"/>
      <c r="F14" s="25"/>
      <c r="G14" s="8"/>
    </row>
    <row r="15" spans="1:7" ht="15.75">
      <c r="A15" s="46">
        <v>3</v>
      </c>
      <c r="B15" s="47" t="s">
        <v>3</v>
      </c>
      <c r="C15" s="47"/>
      <c r="D15" s="15">
        <f>SUM(D16:D22)</f>
        <v>325000</v>
      </c>
      <c r="E15" s="34"/>
      <c r="F15" s="23">
        <f>D15</f>
        <v>325000</v>
      </c>
      <c r="G15" s="2"/>
    </row>
    <row r="16" spans="1:7" ht="15">
      <c r="A16" s="46"/>
      <c r="B16" s="35"/>
      <c r="C16" s="35" t="s">
        <v>41</v>
      </c>
      <c r="D16" s="15">
        <v>55000</v>
      </c>
      <c r="E16" s="15"/>
      <c r="F16" s="25"/>
      <c r="G16" s="2"/>
    </row>
    <row r="17" spans="1:7" ht="15">
      <c r="A17" s="46"/>
      <c r="B17" s="35"/>
      <c r="C17" s="35" t="s">
        <v>42</v>
      </c>
      <c r="D17" s="15">
        <v>45000</v>
      </c>
      <c r="E17" s="15"/>
      <c r="F17" s="25"/>
      <c r="G17" s="2"/>
    </row>
    <row r="18" spans="1:7" ht="15">
      <c r="A18" s="46"/>
      <c r="B18" s="35"/>
      <c r="C18" s="35" t="s">
        <v>38</v>
      </c>
      <c r="D18" s="15">
        <v>65000</v>
      </c>
      <c r="E18" s="15"/>
      <c r="F18" s="25"/>
      <c r="G18" s="2"/>
    </row>
    <row r="19" spans="1:7" ht="15">
      <c r="A19" s="46"/>
      <c r="B19" s="35"/>
      <c r="C19" s="35" t="s">
        <v>37</v>
      </c>
      <c r="D19" s="15">
        <v>25000</v>
      </c>
      <c r="E19" s="15"/>
      <c r="F19" s="25"/>
      <c r="G19" s="2"/>
    </row>
    <row r="20" spans="1:7" ht="15">
      <c r="A20" s="46"/>
      <c r="B20" s="35"/>
      <c r="C20" s="35" t="s">
        <v>69</v>
      </c>
      <c r="D20" s="15">
        <v>60000</v>
      </c>
      <c r="E20" s="15"/>
      <c r="F20" s="25"/>
      <c r="G20" s="2"/>
    </row>
    <row r="21" spans="1:7" ht="15">
      <c r="A21" s="46"/>
      <c r="B21" s="35"/>
      <c r="C21" s="35" t="s">
        <v>43</v>
      </c>
      <c r="D21" s="15">
        <v>60000</v>
      </c>
      <c r="E21" s="15"/>
      <c r="F21" s="25"/>
      <c r="G21" s="2"/>
    </row>
    <row r="22" spans="1:7" ht="15">
      <c r="A22" s="46"/>
      <c r="B22" s="35"/>
      <c r="C22" s="35" t="s">
        <v>4</v>
      </c>
      <c r="D22" s="15">
        <v>15000</v>
      </c>
      <c r="E22" s="15"/>
      <c r="F22" s="25"/>
      <c r="G22" s="2"/>
    </row>
    <row r="23" spans="1:7" ht="15.75">
      <c r="A23" s="48">
        <v>4</v>
      </c>
      <c r="B23" s="44" t="s">
        <v>44</v>
      </c>
      <c r="C23" s="44"/>
      <c r="D23" s="17">
        <f>SUM(D24:D28)</f>
        <v>980000</v>
      </c>
      <c r="E23" s="17"/>
      <c r="F23" s="23">
        <f>D23+E23</f>
        <v>980000</v>
      </c>
      <c r="G23" s="2"/>
    </row>
    <row r="24" spans="1:7" ht="15">
      <c r="A24" s="49"/>
      <c r="B24" s="34"/>
      <c r="C24" s="35" t="s">
        <v>51</v>
      </c>
      <c r="D24" s="15">
        <v>400000</v>
      </c>
      <c r="E24" s="15"/>
      <c r="F24" s="25"/>
      <c r="G24" s="2"/>
    </row>
    <row r="25" spans="1:7" ht="15">
      <c r="A25" s="49"/>
      <c r="B25" s="34"/>
      <c r="C25" s="35" t="s">
        <v>5</v>
      </c>
      <c r="D25" s="15">
        <v>300000</v>
      </c>
      <c r="E25" s="15"/>
      <c r="F25" s="25"/>
      <c r="G25" s="2"/>
    </row>
    <row r="26" spans="1:7" ht="15">
      <c r="A26" s="49"/>
      <c r="B26" s="35"/>
      <c r="C26" s="35" t="s">
        <v>52</v>
      </c>
      <c r="D26" s="15">
        <v>40000</v>
      </c>
      <c r="E26" s="15"/>
      <c r="F26" s="25"/>
      <c r="G26" s="2"/>
    </row>
    <row r="27" spans="1:7" ht="15">
      <c r="A27" s="49"/>
      <c r="B27" s="34"/>
      <c r="C27" s="35" t="s">
        <v>56</v>
      </c>
      <c r="D27" s="15">
        <v>160000</v>
      </c>
      <c r="E27" s="15"/>
      <c r="F27" s="25"/>
      <c r="G27" s="2"/>
    </row>
    <row r="28" spans="1:7" ht="15">
      <c r="A28" s="50"/>
      <c r="B28" s="34"/>
      <c r="C28" s="35" t="s">
        <v>53</v>
      </c>
      <c r="D28" s="15">
        <v>80000</v>
      </c>
      <c r="E28" s="15"/>
      <c r="F28" s="25"/>
      <c r="G28" s="2"/>
    </row>
    <row r="29" spans="1:7" ht="15.75">
      <c r="A29" s="46">
        <v>5</v>
      </c>
      <c r="B29" s="44" t="s">
        <v>21</v>
      </c>
      <c r="C29" s="44"/>
      <c r="D29" s="17">
        <f>SUM(D30:D33)</f>
        <v>1528000</v>
      </c>
      <c r="E29" s="17"/>
      <c r="F29" s="23">
        <f>D29</f>
        <v>1528000</v>
      </c>
      <c r="G29" s="2"/>
    </row>
    <row r="30" spans="1:7" ht="15.75">
      <c r="A30" s="46"/>
      <c r="B30" s="30"/>
      <c r="C30" s="35" t="s">
        <v>54</v>
      </c>
      <c r="D30" s="15">
        <f>980*1000</f>
        <v>980000</v>
      </c>
      <c r="E30" s="17"/>
      <c r="F30" s="23"/>
      <c r="G30" s="2"/>
    </row>
    <row r="31" spans="1:7" ht="15">
      <c r="A31" s="46"/>
      <c r="B31" s="34"/>
      <c r="C31" s="35" t="s">
        <v>45</v>
      </c>
      <c r="D31" s="15">
        <v>50000</v>
      </c>
      <c r="E31" s="34"/>
      <c r="F31" s="25"/>
      <c r="G31" s="2"/>
    </row>
    <row r="32" spans="1:7" ht="15">
      <c r="A32" s="46"/>
      <c r="B32" s="34"/>
      <c r="C32" s="35" t="s">
        <v>22</v>
      </c>
      <c r="D32" s="15">
        <f>550*360</f>
        <v>198000</v>
      </c>
      <c r="E32" s="15"/>
      <c r="F32" s="25"/>
      <c r="G32" s="2"/>
    </row>
    <row r="33" spans="1:7" ht="15">
      <c r="A33" s="46"/>
      <c r="B33" s="34"/>
      <c r="C33" s="35" t="s">
        <v>66</v>
      </c>
      <c r="D33" s="15">
        <v>300000</v>
      </c>
      <c r="E33" s="15"/>
      <c r="F33" s="25"/>
      <c r="G33" s="2"/>
    </row>
    <row r="34" spans="1:7" ht="15.75">
      <c r="A34" s="48">
        <v>6</v>
      </c>
      <c r="B34" s="44" t="s">
        <v>40</v>
      </c>
      <c r="C34" s="44"/>
      <c r="D34" s="17">
        <f>SUM(D35:D37)</f>
        <v>405000</v>
      </c>
      <c r="E34" s="17"/>
      <c r="F34" s="23">
        <f>D34</f>
        <v>405000</v>
      </c>
      <c r="G34" s="2"/>
    </row>
    <row r="35" spans="1:7" ht="15">
      <c r="A35" s="49"/>
      <c r="B35" s="34"/>
      <c r="C35" s="19" t="s">
        <v>35</v>
      </c>
      <c r="D35" s="15">
        <v>60000</v>
      </c>
      <c r="E35" s="34"/>
      <c r="F35" s="25"/>
      <c r="G35" s="2"/>
    </row>
    <row r="36" spans="1:7" ht="15">
      <c r="A36" s="50"/>
      <c r="B36" s="34"/>
      <c r="C36" s="19" t="s">
        <v>6</v>
      </c>
      <c r="D36" s="15">
        <v>300000</v>
      </c>
      <c r="E36" s="15"/>
      <c r="F36" s="25"/>
      <c r="G36" s="2"/>
    </row>
    <row r="37" spans="1:7" ht="15">
      <c r="A37" s="37"/>
      <c r="B37" s="36"/>
      <c r="C37" s="19" t="s">
        <v>73</v>
      </c>
      <c r="D37" s="15">
        <v>45000</v>
      </c>
      <c r="E37" s="15"/>
      <c r="F37" s="25"/>
      <c r="G37" s="2"/>
    </row>
    <row r="38" spans="1:7" s="9" customFormat="1" ht="15.75">
      <c r="A38" s="31">
        <v>7</v>
      </c>
      <c r="B38" s="51" t="s">
        <v>7</v>
      </c>
      <c r="C38" s="51"/>
      <c r="D38" s="17">
        <v>200000</v>
      </c>
      <c r="E38" s="31"/>
      <c r="F38" s="23">
        <f>D38</f>
        <v>200000</v>
      </c>
      <c r="G38" s="8"/>
    </row>
    <row r="39" spans="1:7" ht="15.75">
      <c r="A39" s="31">
        <v>8</v>
      </c>
      <c r="B39" s="44" t="s">
        <v>23</v>
      </c>
      <c r="C39" s="44"/>
      <c r="D39" s="17">
        <f>2000*12</f>
        <v>24000</v>
      </c>
      <c r="E39" s="31"/>
      <c r="F39" s="23">
        <f aca="true" t="shared" si="0" ref="F39:F53">D39</f>
        <v>24000</v>
      </c>
      <c r="G39" s="2"/>
    </row>
    <row r="40" spans="1:7" ht="15.75">
      <c r="A40" s="31">
        <v>9</v>
      </c>
      <c r="B40" s="44" t="s">
        <v>24</v>
      </c>
      <c r="C40" s="44"/>
      <c r="D40" s="17">
        <v>54000</v>
      </c>
      <c r="E40" s="31"/>
      <c r="F40" s="23">
        <f t="shared" si="0"/>
        <v>54000</v>
      </c>
      <c r="G40" s="2"/>
    </row>
    <row r="41" spans="1:7" ht="15.75">
      <c r="A41" s="45">
        <v>10</v>
      </c>
      <c r="B41" s="44" t="s">
        <v>25</v>
      </c>
      <c r="C41" s="44"/>
      <c r="D41" s="17">
        <f>SUM(D42:D43)</f>
        <v>230000</v>
      </c>
      <c r="E41" s="31"/>
      <c r="F41" s="23">
        <f t="shared" si="0"/>
        <v>230000</v>
      </c>
      <c r="G41" s="2"/>
    </row>
    <row r="42" spans="1:7" ht="15" customHeight="1">
      <c r="A42" s="45"/>
      <c r="B42" s="34"/>
      <c r="C42" s="32" t="s">
        <v>55</v>
      </c>
      <c r="D42" s="15">
        <v>80000</v>
      </c>
      <c r="E42" s="34"/>
      <c r="F42" s="25"/>
      <c r="G42" s="2"/>
    </row>
    <row r="43" spans="1:7" ht="15.75">
      <c r="A43" s="45"/>
      <c r="B43" s="34"/>
      <c r="C43" s="32" t="s">
        <v>8</v>
      </c>
      <c r="D43" s="15">
        <v>150000</v>
      </c>
      <c r="E43" s="15"/>
      <c r="F43" s="25"/>
      <c r="G43" s="2"/>
    </row>
    <row r="44" spans="1:7" ht="15.75">
      <c r="A44" s="31">
        <v>11</v>
      </c>
      <c r="B44" s="44" t="s">
        <v>46</v>
      </c>
      <c r="C44" s="44"/>
      <c r="D44" s="17">
        <v>30000</v>
      </c>
      <c r="E44" s="31"/>
      <c r="F44" s="23">
        <f t="shared" si="0"/>
        <v>30000</v>
      </c>
      <c r="G44" s="2"/>
    </row>
    <row r="45" spans="1:7" ht="15.75">
      <c r="A45" s="31">
        <v>12</v>
      </c>
      <c r="B45" s="44" t="s">
        <v>39</v>
      </c>
      <c r="C45" s="44"/>
      <c r="D45" s="17">
        <v>90000</v>
      </c>
      <c r="E45" s="31"/>
      <c r="F45" s="23">
        <f>D45</f>
        <v>90000</v>
      </c>
      <c r="G45" s="2"/>
    </row>
    <row r="46" spans="1:7" ht="15.75">
      <c r="A46" s="38">
        <v>13</v>
      </c>
      <c r="B46" s="44" t="s">
        <v>26</v>
      </c>
      <c r="C46" s="44"/>
      <c r="D46" s="17">
        <v>60000</v>
      </c>
      <c r="E46" s="31"/>
      <c r="F46" s="23">
        <f t="shared" si="0"/>
        <v>60000</v>
      </c>
      <c r="G46" s="2"/>
    </row>
    <row r="47" spans="1:7" ht="15.75">
      <c r="A47" s="38">
        <v>14</v>
      </c>
      <c r="B47" s="44" t="s">
        <v>9</v>
      </c>
      <c r="C47" s="44"/>
      <c r="D47" s="17">
        <v>300000</v>
      </c>
      <c r="E47" s="31"/>
      <c r="F47" s="23">
        <v>250000</v>
      </c>
      <c r="G47" s="2"/>
    </row>
    <row r="48" spans="1:7" ht="15.75">
      <c r="A48" s="38">
        <v>15</v>
      </c>
      <c r="B48" s="51" t="s">
        <v>10</v>
      </c>
      <c r="C48" s="51"/>
      <c r="D48" s="17">
        <v>130000</v>
      </c>
      <c r="E48" s="31"/>
      <c r="F48" s="23">
        <f t="shared" si="0"/>
        <v>130000</v>
      </c>
      <c r="G48" s="2"/>
    </row>
    <row r="49" spans="1:7" ht="15.75">
      <c r="A49" s="38">
        <v>16</v>
      </c>
      <c r="B49" s="51" t="s">
        <v>11</v>
      </c>
      <c r="C49" s="51"/>
      <c r="D49" s="17">
        <v>30000</v>
      </c>
      <c r="E49" s="31"/>
      <c r="F49" s="23">
        <f t="shared" si="0"/>
        <v>30000</v>
      </c>
      <c r="G49" s="2"/>
    </row>
    <row r="50" spans="1:7" ht="15.75">
      <c r="A50" s="38">
        <v>17</v>
      </c>
      <c r="B50" s="51" t="s">
        <v>12</v>
      </c>
      <c r="C50" s="51"/>
      <c r="D50" s="17">
        <v>960000</v>
      </c>
      <c r="E50" s="31"/>
      <c r="F50" s="23">
        <f t="shared" si="0"/>
        <v>960000</v>
      </c>
      <c r="G50" s="2"/>
    </row>
    <row r="51" spans="1:7" ht="15.75">
      <c r="A51" s="38">
        <v>18</v>
      </c>
      <c r="B51" s="52" t="s">
        <v>74</v>
      </c>
      <c r="C51" s="53"/>
      <c r="D51" s="17">
        <v>100000</v>
      </c>
      <c r="E51" s="38"/>
      <c r="F51" s="23">
        <f t="shared" si="0"/>
        <v>100000</v>
      </c>
      <c r="G51" s="2"/>
    </row>
    <row r="52" spans="1:7" ht="15.75">
      <c r="A52" s="38">
        <v>19</v>
      </c>
      <c r="B52" s="51" t="s">
        <v>13</v>
      </c>
      <c r="C52" s="51"/>
      <c r="D52" s="17">
        <v>130000</v>
      </c>
      <c r="E52" s="31"/>
      <c r="F52" s="23">
        <f t="shared" si="0"/>
        <v>130000</v>
      </c>
      <c r="G52" s="2"/>
    </row>
    <row r="53" spans="1:7" ht="15.75">
      <c r="A53" s="38">
        <v>20</v>
      </c>
      <c r="B53" s="51" t="s">
        <v>14</v>
      </c>
      <c r="C53" s="51"/>
      <c r="D53" s="17">
        <v>60000</v>
      </c>
      <c r="E53" s="31"/>
      <c r="F53" s="23">
        <f t="shared" si="0"/>
        <v>60000</v>
      </c>
      <c r="G53" s="2"/>
    </row>
    <row r="54" spans="1:7" ht="15.75">
      <c r="A54" s="54" t="s">
        <v>15</v>
      </c>
      <c r="B54" s="54"/>
      <c r="C54" s="54"/>
      <c r="D54" s="54"/>
      <c r="E54" s="55"/>
      <c r="F54" s="23">
        <f>SUM(F6:F53)</f>
        <v>6741480</v>
      </c>
      <c r="G54" s="2"/>
    </row>
    <row r="55" spans="1:7" ht="10.5" customHeight="1" thickBot="1">
      <c r="A55" s="21"/>
      <c r="B55" s="21"/>
      <c r="C55" s="21"/>
      <c r="D55" s="21"/>
      <c r="E55" s="21"/>
      <c r="F55" s="22"/>
      <c r="G55" s="2"/>
    </row>
    <row r="56" spans="1:6" ht="16.5" thickBot="1">
      <c r="A56" s="56" t="s">
        <v>75</v>
      </c>
      <c r="B56" s="57"/>
      <c r="C56" s="57"/>
      <c r="D56" s="20">
        <v>1924097.25</v>
      </c>
      <c r="E56" s="9"/>
      <c r="F56" s="16"/>
    </row>
    <row r="57" spans="1:6" ht="15.75">
      <c r="A57" s="56" t="s">
        <v>70</v>
      </c>
      <c r="B57" s="57"/>
      <c r="C57" s="57"/>
      <c r="D57" s="20">
        <v>580728.65</v>
      </c>
      <c r="E57" s="9"/>
      <c r="F57" s="16"/>
    </row>
    <row r="58" spans="1:4" ht="15.75">
      <c r="A58" s="10"/>
      <c r="B58" s="10"/>
      <c r="C58" s="10"/>
      <c r="D58" s="11"/>
    </row>
    <row r="59" spans="1:7" ht="15.75">
      <c r="A59" s="58" t="s">
        <v>79</v>
      </c>
      <c r="B59" s="58"/>
      <c r="C59" s="58"/>
      <c r="D59" s="58"/>
      <c r="E59" s="58"/>
      <c r="F59" s="58"/>
      <c r="G59" s="2"/>
    </row>
    <row r="60" spans="1:7" ht="15.75">
      <c r="A60" s="40"/>
      <c r="B60" s="40"/>
      <c r="C60" s="26" t="s">
        <v>81</v>
      </c>
      <c r="D60" s="62" t="s">
        <v>80</v>
      </c>
      <c r="E60" s="62"/>
      <c r="F60" s="62"/>
      <c r="G60" s="2"/>
    </row>
    <row r="61" spans="1:7" ht="15.75">
      <c r="A61" s="40"/>
      <c r="B61" s="40"/>
      <c r="C61" s="26" t="s">
        <v>77</v>
      </c>
      <c r="D61" s="62" t="s">
        <v>78</v>
      </c>
      <c r="E61" s="62"/>
      <c r="F61" s="62"/>
      <c r="G61" s="2"/>
    </row>
    <row r="62" spans="1:7" ht="15.75">
      <c r="A62" s="29"/>
      <c r="B62" s="29"/>
      <c r="C62" s="26" t="s">
        <v>71</v>
      </c>
      <c r="D62" s="29" t="s">
        <v>72</v>
      </c>
      <c r="E62" s="29"/>
      <c r="F62" s="29"/>
      <c r="G62" s="2"/>
    </row>
    <row r="63" spans="1:7" ht="15.75">
      <c r="A63" s="29"/>
      <c r="B63" s="29"/>
      <c r="C63" s="39" t="s">
        <v>58</v>
      </c>
      <c r="D63" s="59" t="s">
        <v>59</v>
      </c>
      <c r="E63" s="59"/>
      <c r="F63" s="59"/>
      <c r="G63" s="2"/>
    </row>
    <row r="64" spans="1:7" ht="15.75">
      <c r="A64" s="62" t="s">
        <v>65</v>
      </c>
      <c r="B64" s="62"/>
      <c r="C64" s="62"/>
      <c r="D64" s="28"/>
      <c r="E64" s="28"/>
      <c r="F64" s="28"/>
      <c r="G64" s="2"/>
    </row>
    <row r="65" spans="1:7" ht="15.75">
      <c r="A65" s="29"/>
      <c r="B65" s="29"/>
      <c r="C65" s="26" t="s">
        <v>61</v>
      </c>
      <c r="D65" s="28" t="s">
        <v>60</v>
      </c>
      <c r="E65" s="28"/>
      <c r="F65" s="28"/>
      <c r="G65" s="2"/>
    </row>
    <row r="66" spans="1:7" ht="15.75">
      <c r="A66" s="29"/>
      <c r="B66" s="29"/>
      <c r="C66" s="27" t="s">
        <v>62</v>
      </c>
      <c r="D66" s="28" t="s">
        <v>63</v>
      </c>
      <c r="E66" s="28"/>
      <c r="F66" s="28"/>
      <c r="G66" s="2"/>
    </row>
    <row r="67" spans="1:7" ht="15.75">
      <c r="A67" s="29"/>
      <c r="B67" s="29"/>
      <c r="C67" s="27"/>
      <c r="D67" s="28" t="s">
        <v>64</v>
      </c>
      <c r="E67" s="28"/>
      <c r="F67" s="28"/>
      <c r="G67" s="2"/>
    </row>
    <row r="68" spans="1:7" ht="8.25" customHeight="1">
      <c r="A68" s="29"/>
      <c r="B68" s="29"/>
      <c r="C68" s="26"/>
      <c r="D68" s="28"/>
      <c r="E68" s="29"/>
      <c r="F68" s="29"/>
      <c r="G68" s="2"/>
    </row>
    <row r="69" spans="1:7" ht="15.75" thickBot="1">
      <c r="A69" s="63" t="s">
        <v>27</v>
      </c>
      <c r="B69" s="63"/>
      <c r="C69" s="63"/>
      <c r="D69" s="63"/>
      <c r="E69" s="63"/>
      <c r="F69" s="63"/>
      <c r="G69" s="2"/>
    </row>
    <row r="70" spans="1:7" ht="30.75" thickBot="1">
      <c r="A70" s="5" t="s">
        <v>1</v>
      </c>
      <c r="B70" s="64" t="s">
        <v>28</v>
      </c>
      <c r="C70" s="65"/>
      <c r="D70" s="33" t="s">
        <v>29</v>
      </c>
      <c r="E70" s="6" t="s">
        <v>30</v>
      </c>
      <c r="F70" s="33" t="s">
        <v>0</v>
      </c>
      <c r="G70" s="2"/>
    </row>
    <row r="71" spans="1:7" ht="15.75" thickBot="1">
      <c r="A71" s="12">
        <v>1</v>
      </c>
      <c r="B71" s="60" t="s">
        <v>31</v>
      </c>
      <c r="C71" s="61"/>
      <c r="D71" s="3">
        <v>30000</v>
      </c>
      <c r="E71" s="4">
        <v>12</v>
      </c>
      <c r="F71" s="3">
        <f>D71*E71</f>
        <v>360000</v>
      </c>
      <c r="G71" s="2"/>
    </row>
    <row r="72" spans="1:7" ht="15.75" thickBot="1">
      <c r="A72" s="12">
        <v>2</v>
      </c>
      <c r="B72" s="60" t="s">
        <v>32</v>
      </c>
      <c r="C72" s="61"/>
      <c r="D72" s="3">
        <v>13000</v>
      </c>
      <c r="E72" s="4">
        <v>12</v>
      </c>
      <c r="F72" s="3">
        <f>D72*E72</f>
        <v>156000</v>
      </c>
      <c r="G72" s="2"/>
    </row>
    <row r="73" spans="1:7" ht="15.75" thickBot="1">
      <c r="A73" s="12">
        <v>3</v>
      </c>
      <c r="B73" s="60" t="s">
        <v>57</v>
      </c>
      <c r="C73" s="61"/>
      <c r="D73" s="3">
        <v>12000</v>
      </c>
      <c r="E73" s="4">
        <v>7</v>
      </c>
      <c r="F73" s="3">
        <f>D73*E73</f>
        <v>84000</v>
      </c>
      <c r="G73" s="2"/>
    </row>
    <row r="74" spans="1:7" ht="15.75" thickBot="1">
      <c r="A74" s="12">
        <v>4</v>
      </c>
      <c r="B74" s="60" t="s">
        <v>68</v>
      </c>
      <c r="C74" s="61"/>
      <c r="D74" s="3">
        <v>11500</v>
      </c>
      <c r="E74" s="4">
        <v>12</v>
      </c>
      <c r="F74" s="3">
        <f>D74*E74</f>
        <v>138000</v>
      </c>
      <c r="G74" s="2"/>
    </row>
    <row r="75" ht="18.75">
      <c r="A75" s="7"/>
    </row>
  </sheetData>
  <sheetProtection/>
  <mergeCells count="47">
    <mergeCell ref="B72:C72"/>
    <mergeCell ref="B73:C73"/>
    <mergeCell ref="D61:F61"/>
    <mergeCell ref="D60:F60"/>
    <mergeCell ref="A54:E54"/>
    <mergeCell ref="A56:C56"/>
    <mergeCell ref="A57:C57"/>
    <mergeCell ref="A59:F59"/>
    <mergeCell ref="D63:F63"/>
    <mergeCell ref="B74:C74"/>
    <mergeCell ref="A64:C64"/>
    <mergeCell ref="A69:F69"/>
    <mergeCell ref="B70:C70"/>
    <mergeCell ref="B71:C71"/>
    <mergeCell ref="B49:C49"/>
    <mergeCell ref="B50:C50"/>
    <mergeCell ref="B52:C52"/>
    <mergeCell ref="B53:C53"/>
    <mergeCell ref="B44:C44"/>
    <mergeCell ref="B45:C45"/>
    <mergeCell ref="B46:C46"/>
    <mergeCell ref="B47:C47"/>
    <mergeCell ref="B51:C51"/>
    <mergeCell ref="B48:C48"/>
    <mergeCell ref="B38:C38"/>
    <mergeCell ref="B39:C39"/>
    <mergeCell ref="B40:C40"/>
    <mergeCell ref="A41:A43"/>
    <mergeCell ref="B41:C41"/>
    <mergeCell ref="A23:A28"/>
    <mergeCell ref="B23:C23"/>
    <mergeCell ref="A29:A33"/>
    <mergeCell ref="B29:C29"/>
    <mergeCell ref="A34:A36"/>
    <mergeCell ref="B34:C34"/>
    <mergeCell ref="B6:C6"/>
    <mergeCell ref="A11:A14"/>
    <mergeCell ref="B11:C11"/>
    <mergeCell ref="A15:A22"/>
    <mergeCell ref="B15:C15"/>
    <mergeCell ref="A6:A10"/>
    <mergeCell ref="B2:F2"/>
    <mergeCell ref="A4:A5"/>
    <mergeCell ref="B4:C5"/>
    <mergeCell ref="D4:D5"/>
    <mergeCell ref="E4:E5"/>
    <mergeCell ref="F4:F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2022-03-24T12:07:04Z</cp:lastPrinted>
  <dcterms:created xsi:type="dcterms:W3CDTF">2020-06-05T11:27:56Z</dcterms:created>
  <dcterms:modified xsi:type="dcterms:W3CDTF">2024-02-09T06:40:29Z</dcterms:modified>
  <cp:category/>
  <cp:version/>
  <cp:contentType/>
  <cp:contentStatus/>
</cp:coreProperties>
</file>